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Y14" i="1" l="1"/>
  <c r="X14" i="1"/>
  <c r="AA13" i="1"/>
  <c r="Z12" i="1"/>
  <c r="W12" i="1"/>
  <c r="AA12" i="1" s="1"/>
  <c r="O12" i="1"/>
  <c r="O14" i="1" s="1"/>
  <c r="M12" i="1"/>
  <c r="M14" i="1" s="1"/>
  <c r="K12" i="1"/>
  <c r="I12" i="1"/>
  <c r="P12" i="1" s="1"/>
  <c r="Z11" i="1"/>
  <c r="W11" i="1"/>
  <c r="U11" i="1"/>
  <c r="K11" i="1"/>
  <c r="I11" i="1"/>
  <c r="G11" i="1"/>
  <c r="E11" i="1"/>
  <c r="C11" i="1"/>
  <c r="Z10" i="1"/>
  <c r="W10" i="1"/>
  <c r="U10" i="1"/>
  <c r="K10" i="1"/>
  <c r="I10" i="1"/>
  <c r="G10" i="1"/>
  <c r="E10" i="1"/>
  <c r="C10" i="1"/>
  <c r="P10" i="1" s="1"/>
  <c r="Z9" i="1"/>
  <c r="Z14" i="1" s="1"/>
  <c r="W9" i="1"/>
  <c r="W14" i="1" s="1"/>
  <c r="U9" i="1"/>
  <c r="U14" i="1" s="1"/>
  <c r="K9" i="1"/>
  <c r="K14" i="1" s="1"/>
  <c r="I9" i="1"/>
  <c r="G9" i="1"/>
  <c r="G14" i="1" s="1"/>
  <c r="E9" i="1"/>
  <c r="C9" i="1"/>
  <c r="C14" i="1" s="1"/>
  <c r="I14" i="1" l="1"/>
  <c r="P9" i="1"/>
  <c r="AA10" i="1"/>
  <c r="Q9" i="1"/>
  <c r="P11" i="1"/>
  <c r="E14" i="1"/>
  <c r="P14" i="1" l="1"/>
  <c r="Q11" i="1"/>
  <c r="AA11" i="1" s="1"/>
  <c r="AA9" i="1"/>
  <c r="AA14" i="1" l="1"/>
  <c r="Q14" i="1"/>
</calcChain>
</file>

<file path=xl/sharedStrings.xml><?xml version="1.0" encoding="utf-8"?>
<sst xmlns="http://schemas.openxmlformats.org/spreadsheetml/2006/main" count="47" uniqueCount="47">
  <si>
    <t>ДГ "Радомирче"</t>
  </si>
  <si>
    <t>ДГ  "Слънце"</t>
  </si>
  <si>
    <t>ДГ  "Осми март"</t>
  </si>
  <si>
    <t xml:space="preserve"> 1. Детски градини</t>
  </si>
  <si>
    <t>целодневни групи (яслени и градински)</t>
  </si>
  <si>
    <t>деца ясла</t>
  </si>
  <si>
    <t>Деца в Целодневна групаот 2 до 4 год. възраст включтелно</t>
  </si>
  <si>
    <t xml:space="preserve">Деца в Целодневна група в детска градина в подготвителна възраст </t>
  </si>
  <si>
    <t>групи полудневна</t>
  </si>
  <si>
    <t>деца полудневна</t>
  </si>
  <si>
    <t>ДЕЙНОСТ  311 ДГ</t>
  </si>
  <si>
    <t>10. Нормативи за ресурсно подпомагане</t>
  </si>
  <si>
    <t>Погпомагане хранене - 5-6 г. и 1-4 клас</t>
  </si>
  <si>
    <t xml:space="preserve">Брой деца </t>
  </si>
  <si>
    <t xml:space="preserve">Норматив за издръжка на дете </t>
  </si>
  <si>
    <t>СРЕДСТВА ЗА ОБЩИНСКИ ОБРАЗОВАТЕЛНИ ИНСТИТУЦИИ   2022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</si>
  <si>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по стандарт за брой инситуции</t>
    </r>
  </si>
  <si>
    <t>Брой групи/паралелки яслена и целодневна подготовка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</si>
  <si>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по стандарт за яслена и целодневна група в ДГ и в училище</t>
    </r>
  </si>
  <si>
    <t>Деца в Яслена група към детска градина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</si>
  <si>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за деца в яслена група към детска градина</t>
    </r>
  </si>
  <si>
    <t>деца 2 - 4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</si>
  <si>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 за деца в целодневна група в детска градина за деца от 2 до 4 год. Възраст включтелно</t>
    </r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</si>
  <si>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за деца в подготвителна целодневна група 5-6 г. в детска градина и в училище</t>
    </r>
  </si>
  <si>
    <t>Брой групи/паралелки полудневна подготовка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</si>
  <si>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по стандарт за групи/паралелки полудневна подготовка</t>
    </r>
  </si>
  <si>
    <t xml:space="preserve">Деца в Подготвителна полудневна група 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</si>
  <si>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 за деца в Подготвителна полудневна група в детска градина или в училище</t>
    </r>
  </si>
  <si>
    <r>
      <rPr>
        <b/>
        <sz val="9"/>
        <rFont val="Times New Roman"/>
        <family val="1"/>
        <charset val="204"/>
      </rPr>
      <t xml:space="preserve">Допълнителни средства </t>
    </r>
    <r>
      <rPr>
        <sz val="9"/>
        <rFont val="Times New Roman"/>
        <family val="1"/>
        <charset val="204"/>
      </rPr>
      <t xml:space="preserve"> по </t>
    </r>
    <r>
      <rPr>
        <sz val="9"/>
        <color indexed="30"/>
        <rFont val="Times New Roman"/>
        <family val="1"/>
        <charset val="204"/>
      </rPr>
      <t>регионален компонент
0.034</t>
    </r>
  </si>
  <si>
    <t xml:space="preserve">Деца/Ученици Норматив за ресурсно подпомагане 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</si>
  <si>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Норматив за ресурсно подпомагане </t>
    </r>
  </si>
  <si>
    <t>Деца/Ученици Норматив за създаване на условия за приобщаващо образование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</si>
  <si>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Норматив за създаване на условия за приобщаващо образование</t>
    </r>
  </si>
  <si>
    <t>ОБЩО ДЕЦА ЗА ПОДПОМАГАНЕ ХРАНЕНЕТО</t>
  </si>
  <si>
    <t xml:space="preserve">Средства за подпомагане храненето в т.ч. и за 4 г. </t>
  </si>
  <si>
    <t>ПРБ такси</t>
  </si>
  <si>
    <t>общо средства за ДГ</t>
  </si>
  <si>
    <t>деца 5-6 год в подготвителна група</t>
  </si>
  <si>
    <t>СПРАВКА</t>
  </si>
  <si>
    <t>стандарти 2022 г. от 01.04 - до 31.12.2022 г.</t>
  </si>
  <si>
    <t>стандарти 2021 г. от 01.01 - до 31.03.2022 г.</t>
  </si>
  <si>
    <t>Приложение към Заповед №………/………..2022 г.</t>
  </si>
  <si>
    <t>за разпределение на средствата по Единни разходни стандарти за делегирани от държавата дейности  в общински детски градини на територията на община Радомир за 2022 г.</t>
  </si>
  <si>
    <t>Забележка:  Натуралните показатели са извлечени от НЕИСПУО към 31.12.2021 г.</t>
  </si>
  <si>
    <t xml:space="preserve"> брой институции</t>
  </si>
  <si>
    <t>ОБРАЗОВАТЕЛНА ИНСТИТУЦИЯ</t>
  </si>
  <si>
    <t>Подготвителна група -с.Извор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</si>
</sst>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rgb="FFFF339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9">
    <xf numFmtId="0" fontId="0" fillId="0" borderId="0" xfId="0"/>
    <xf numFmtId="4" fontId="3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vertical="top" wrapText="1"/>
    </xf>
    <xf numFmtId="4" fontId="6" fillId="4" borderId="8" xfId="0" applyNumberFormat="1" applyFont="1" applyFill="1" applyBorder="1" applyAlignment="1">
      <alignment vertical="top" wrapText="1"/>
    </xf>
    <xf numFmtId="0" fontId="5" fillId="7" borderId="1" xfId="2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6" fillId="0" borderId="1" xfId="0" quotePrefix="1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6" fillId="5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8" borderId="1" xfId="3" applyNumberFormat="1" applyFont="1" applyFill="1" applyBorder="1"/>
    <xf numFmtId="3" fontId="5" fillId="8" borderId="1" xfId="3" applyNumberFormat="1" applyFont="1" applyFill="1" applyBorder="1"/>
    <xf numFmtId="3" fontId="6" fillId="8" borderId="1" xfId="0" applyNumberFormat="1" applyFont="1" applyFill="1" applyBorder="1"/>
    <xf numFmtId="3" fontId="6" fillId="0" borderId="1" xfId="3" applyNumberFormat="1" applyFont="1" applyFill="1" applyBorder="1"/>
    <xf numFmtId="3" fontId="5" fillId="0" borderId="1" xfId="3" applyNumberFormat="1" applyFont="1" applyFill="1" applyBorder="1"/>
    <xf numFmtId="4" fontId="5" fillId="8" borderId="1" xfId="0" applyNumberFormat="1" applyFont="1" applyFill="1" applyBorder="1" applyAlignment="1">
      <alignment vertical="top"/>
    </xf>
    <xf numFmtId="4" fontId="3" fillId="8" borderId="1" xfId="0" applyNumberFormat="1" applyFont="1" applyFill="1" applyBorder="1" applyAlignment="1">
      <alignment horizontal="right" vertical="top"/>
    </xf>
    <xf numFmtId="4" fontId="3" fillId="0" borderId="13" xfId="0" applyNumberFormat="1" applyFont="1" applyBorder="1" applyAlignment="1">
      <alignment vertical="top"/>
    </xf>
    <xf numFmtId="4" fontId="3" fillId="8" borderId="13" xfId="0" applyNumberFormat="1" applyFont="1" applyFill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5" fillId="8" borderId="13" xfId="0" applyNumberFormat="1" applyFont="1" applyFill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4" fontId="3" fillId="0" borderId="16" xfId="0" applyNumberFormat="1" applyFont="1" applyFill="1" applyBorder="1" applyAlignment="1">
      <alignment horizontal="right" vertical="top"/>
    </xf>
    <xf numFmtId="0" fontId="6" fillId="8" borderId="15" xfId="0" applyFont="1" applyFill="1" applyBorder="1" applyAlignment="1">
      <alignment vertical="top" wrapText="1"/>
    </xf>
    <xf numFmtId="3" fontId="5" fillId="8" borderId="16" xfId="0" applyNumberFormat="1" applyFont="1" applyFill="1" applyBorder="1"/>
    <xf numFmtId="0" fontId="8" fillId="0" borderId="15" xfId="0" applyFont="1" applyFill="1" applyBorder="1" applyAlignment="1" applyProtection="1">
      <protection locked="0"/>
    </xf>
    <xf numFmtId="0" fontId="9" fillId="8" borderId="18" xfId="0" applyFont="1" applyFill="1" applyBorder="1" applyAlignment="1" applyProtection="1">
      <protection locked="0"/>
    </xf>
    <xf numFmtId="3" fontId="5" fillId="8" borderId="19" xfId="3" applyNumberFormat="1" applyFont="1" applyFill="1" applyBorder="1"/>
    <xf numFmtId="3" fontId="5" fillId="8" borderId="19" xfId="0" applyNumberFormat="1" applyFont="1" applyFill="1" applyBorder="1"/>
    <xf numFmtId="3" fontId="5" fillId="3" borderId="20" xfId="0" applyNumberFormat="1" applyFont="1" applyFill="1" applyBorder="1"/>
    <xf numFmtId="49" fontId="3" fillId="2" borderId="12" xfId="2" applyNumberFormat="1" applyFont="1" applyFill="1" applyBorder="1" applyAlignment="1">
      <alignment horizontal="center" vertical="top" wrapText="1"/>
    </xf>
    <xf numFmtId="49" fontId="3" fillId="2" borderId="15" xfId="2" applyNumberFormat="1" applyFont="1" applyFill="1" applyBorder="1" applyAlignment="1">
      <alignment horizontal="center" vertical="top" wrapText="1"/>
    </xf>
    <xf numFmtId="0" fontId="10" fillId="0" borderId="0" xfId="0" applyFont="1"/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6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/>
    </xf>
    <xf numFmtId="164" fontId="5" fillId="0" borderId="7" xfId="0" applyNumberFormat="1" applyFont="1" applyFill="1" applyBorder="1" applyAlignment="1">
      <alignment horizontal="center" vertical="top"/>
    </xf>
    <xf numFmtId="3" fontId="5" fillId="5" borderId="3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</cellXfs>
  <cellStyles count="4">
    <cellStyle name="Normal 2" xfId="2"/>
    <cellStyle name="Normal 3" xfId="3"/>
    <cellStyle name="Нормален" xfId="0" builtinId="0"/>
    <cellStyle name="Нормален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workbookViewId="0">
      <selection activeCell="D17" sqref="D16:D17"/>
    </sheetView>
  </sheetViews>
  <sheetFormatPr defaultRowHeight="15" x14ac:dyDescent="0.25"/>
  <cols>
    <col min="1" max="1" width="17.42578125" customWidth="1"/>
    <col min="2" max="2" width="10.5703125" customWidth="1"/>
    <col min="3" max="3" width="11.42578125" customWidth="1"/>
    <col min="4" max="4" width="12.85546875" customWidth="1"/>
    <col min="5" max="5" width="12.140625" customWidth="1"/>
    <col min="6" max="6" width="12" customWidth="1"/>
    <col min="7" max="7" width="11.7109375" customWidth="1"/>
    <col min="11" max="11" width="9.42578125" customWidth="1"/>
    <col min="17" max="17" width="9.42578125" customWidth="1"/>
    <col min="18" max="19" width="10" customWidth="1"/>
    <col min="20" max="20" width="11.28515625" customWidth="1"/>
    <col min="21" max="21" width="11" customWidth="1"/>
    <col min="22" max="22" width="12.140625" customWidth="1"/>
    <col min="23" max="23" width="10" customWidth="1"/>
    <col min="24" max="25" width="5.42578125" customWidth="1"/>
    <col min="26" max="26" width="12.85546875" customWidth="1"/>
    <col min="27" max="27" width="10.28515625" customWidth="1"/>
  </cols>
  <sheetData>
    <row r="1" spans="1:27" ht="14.25" customHeight="1" x14ac:dyDescent="0.25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x14ac:dyDescent="0.25">
      <c r="C2" s="50" t="s">
        <v>38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1.25" customHeight="1" x14ac:dyDescent="0.25">
      <c r="A3" s="50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2" customHeight="1" thickBot="1" x14ac:dyDescent="0.3"/>
    <row r="5" spans="1:27" ht="27" customHeight="1" x14ac:dyDescent="0.25">
      <c r="A5" s="40" t="s">
        <v>40</v>
      </c>
      <c r="B5" s="27"/>
      <c r="C5" s="28">
        <v>31540</v>
      </c>
      <c r="D5" s="29"/>
      <c r="E5" s="27">
        <v>6148</v>
      </c>
      <c r="F5" s="29"/>
      <c r="G5" s="27">
        <v>1583</v>
      </c>
      <c r="H5" s="29"/>
      <c r="I5" s="27">
        <v>2887</v>
      </c>
      <c r="J5" s="29"/>
      <c r="K5" s="27">
        <v>3097</v>
      </c>
      <c r="L5" s="27"/>
      <c r="M5" s="27">
        <v>2562</v>
      </c>
      <c r="N5" s="27"/>
      <c r="O5" s="27">
        <v>1877</v>
      </c>
      <c r="P5" s="27"/>
      <c r="Q5" s="27"/>
      <c r="R5" s="30"/>
      <c r="S5" s="27">
        <v>3749</v>
      </c>
      <c r="T5" s="29"/>
      <c r="U5" s="27">
        <v>495</v>
      </c>
      <c r="V5" s="27"/>
      <c r="W5" s="27">
        <v>94</v>
      </c>
      <c r="X5" s="27"/>
      <c r="Y5" s="27"/>
      <c r="Z5" s="27">
        <v>174</v>
      </c>
      <c r="AA5" s="31"/>
    </row>
    <row r="6" spans="1:27" ht="26.25" customHeight="1" x14ac:dyDescent="0.25">
      <c r="A6" s="41" t="s">
        <v>39</v>
      </c>
      <c r="B6" s="3"/>
      <c r="C6" s="26">
        <v>35000</v>
      </c>
      <c r="D6" s="2"/>
      <c r="E6" s="1">
        <v>6829</v>
      </c>
      <c r="F6" s="2"/>
      <c r="G6" s="1">
        <v>1718</v>
      </c>
      <c r="H6" s="2"/>
      <c r="I6" s="1">
        <v>3207</v>
      </c>
      <c r="J6" s="2"/>
      <c r="K6" s="1">
        <v>3446</v>
      </c>
      <c r="L6" s="1"/>
      <c r="M6" s="1">
        <v>2846</v>
      </c>
      <c r="N6" s="1"/>
      <c r="O6" s="1">
        <v>2119</v>
      </c>
      <c r="P6" s="4"/>
      <c r="Q6" s="4"/>
      <c r="R6" s="25"/>
      <c r="S6" s="5">
        <v>4191</v>
      </c>
      <c r="T6" s="6"/>
      <c r="U6" s="5">
        <v>560</v>
      </c>
      <c r="V6" s="5"/>
      <c r="W6" s="5">
        <v>154</v>
      </c>
      <c r="X6" s="5"/>
      <c r="Y6" s="5"/>
      <c r="Z6" s="5">
        <v>650</v>
      </c>
      <c r="AA6" s="32"/>
    </row>
    <row r="7" spans="1:27" ht="52.5" customHeight="1" x14ac:dyDescent="0.25">
      <c r="A7" s="67" t="s">
        <v>45</v>
      </c>
      <c r="B7" s="7" t="s">
        <v>3</v>
      </c>
      <c r="C7" s="8"/>
      <c r="D7" s="62" t="s">
        <v>4</v>
      </c>
      <c r="E7" s="63"/>
      <c r="F7" s="64" t="s">
        <v>5</v>
      </c>
      <c r="G7" s="64"/>
      <c r="H7" s="65" t="s">
        <v>6</v>
      </c>
      <c r="I7" s="66"/>
      <c r="J7" s="65" t="s">
        <v>7</v>
      </c>
      <c r="K7" s="66"/>
      <c r="L7" s="51" t="s">
        <v>8</v>
      </c>
      <c r="M7" s="52"/>
      <c r="N7" s="53" t="s">
        <v>9</v>
      </c>
      <c r="O7" s="54"/>
      <c r="P7" s="9"/>
      <c r="Q7" s="55" t="s">
        <v>10</v>
      </c>
      <c r="R7" s="57" t="s">
        <v>11</v>
      </c>
      <c r="S7" s="58"/>
      <c r="T7" s="58"/>
      <c r="U7" s="59"/>
      <c r="V7" s="60" t="s">
        <v>12</v>
      </c>
      <c r="W7" s="61"/>
      <c r="X7" s="43" t="s">
        <v>13</v>
      </c>
      <c r="Y7" s="44"/>
      <c r="Z7" s="47" t="s">
        <v>14</v>
      </c>
      <c r="AA7" s="48" t="s">
        <v>15</v>
      </c>
    </row>
    <row r="8" spans="1:27" ht="132" x14ac:dyDescent="0.25">
      <c r="A8" s="68"/>
      <c r="B8" s="10" t="s">
        <v>44</v>
      </c>
      <c r="C8" s="11" t="s">
        <v>16</v>
      </c>
      <c r="D8" s="12" t="s">
        <v>17</v>
      </c>
      <c r="E8" s="11" t="s">
        <v>18</v>
      </c>
      <c r="F8" s="13" t="s">
        <v>19</v>
      </c>
      <c r="G8" s="11" t="s">
        <v>20</v>
      </c>
      <c r="H8" s="14" t="s">
        <v>21</v>
      </c>
      <c r="I8" s="11" t="s">
        <v>22</v>
      </c>
      <c r="J8" s="15" t="s">
        <v>37</v>
      </c>
      <c r="K8" s="11" t="s">
        <v>23</v>
      </c>
      <c r="L8" s="12" t="s">
        <v>24</v>
      </c>
      <c r="M8" s="11" t="s">
        <v>25</v>
      </c>
      <c r="N8" s="16" t="s">
        <v>26</v>
      </c>
      <c r="O8" s="11" t="s">
        <v>27</v>
      </c>
      <c r="P8" s="11" t="s">
        <v>28</v>
      </c>
      <c r="Q8" s="56"/>
      <c r="R8" s="17" t="s">
        <v>29</v>
      </c>
      <c r="S8" s="18" t="s">
        <v>30</v>
      </c>
      <c r="T8" s="17" t="s">
        <v>31</v>
      </c>
      <c r="U8" s="18" t="s">
        <v>32</v>
      </c>
      <c r="V8" s="19" t="s">
        <v>33</v>
      </c>
      <c r="W8" s="18" t="s">
        <v>34</v>
      </c>
      <c r="X8" s="45"/>
      <c r="Y8" s="46"/>
      <c r="Z8" s="47"/>
      <c r="AA8" s="48"/>
    </row>
    <row r="9" spans="1:27" x14ac:dyDescent="0.25">
      <c r="A9" s="33" t="s">
        <v>0</v>
      </c>
      <c r="B9" s="20">
        <v>1</v>
      </c>
      <c r="C9" s="20">
        <f>B9*C5*0.25+B9*C6*0.75</f>
        <v>34135</v>
      </c>
      <c r="D9" s="20">
        <v>11</v>
      </c>
      <c r="E9" s="20">
        <f>D9*E5*0.25+D9*E6*0.75</f>
        <v>73246.25</v>
      </c>
      <c r="F9" s="20">
        <v>22</v>
      </c>
      <c r="G9" s="20">
        <f>SUM(F9*G5*0.25+F9*G6*0.75)</f>
        <v>37053.5</v>
      </c>
      <c r="H9" s="20">
        <v>178</v>
      </c>
      <c r="I9" s="20">
        <f>SUM(H9*I5*0.25+H9*I6*0.75)</f>
        <v>556606</v>
      </c>
      <c r="J9" s="20">
        <v>99</v>
      </c>
      <c r="K9" s="20">
        <f>SUM(J9*K5*0.25+J9*K6*0.75)</f>
        <v>332516.25</v>
      </c>
      <c r="L9" s="20"/>
      <c r="M9" s="20"/>
      <c r="N9" s="20"/>
      <c r="O9" s="20"/>
      <c r="P9" s="20">
        <f>SUM(C9+E9+G9+I9+K9+M9+O9)*0.034</f>
        <v>35140.938000000002</v>
      </c>
      <c r="Q9" s="20">
        <f>SUM(C9+E9+G9+I9+K9+M9+O9+P9)</f>
        <v>1068697.9380000001</v>
      </c>
      <c r="R9" s="21"/>
      <c r="S9" s="20"/>
      <c r="T9" s="20">
        <v>2</v>
      </c>
      <c r="U9" s="20">
        <f>SUM(T9*U5*0.25+T9*U6*0.75)</f>
        <v>1087.5</v>
      </c>
      <c r="V9" s="20">
        <v>99</v>
      </c>
      <c r="W9" s="20">
        <f>SUM(V9*W5*0.25+V9*W6*0.75)</f>
        <v>13761</v>
      </c>
      <c r="X9" s="20">
        <v>99</v>
      </c>
      <c r="Y9" s="22">
        <v>299</v>
      </c>
      <c r="Z9" s="22">
        <f>SUM(Y9*Z6*0.75)</f>
        <v>145762.5</v>
      </c>
      <c r="AA9" s="34">
        <f>ROUND(Q9+S9+U9+W9+Z9,0)</f>
        <v>1229309</v>
      </c>
    </row>
    <row r="10" spans="1:27" x14ac:dyDescent="0.25">
      <c r="A10" s="33" t="s">
        <v>1</v>
      </c>
      <c r="B10" s="20">
        <v>1</v>
      </c>
      <c r="C10" s="20">
        <f>B10*C5*0.25+B10*C6*0.75</f>
        <v>34135</v>
      </c>
      <c r="D10" s="20">
        <v>6</v>
      </c>
      <c r="E10" s="20">
        <f>D10*E5*0.25+D10*E6*0.75</f>
        <v>39952.5</v>
      </c>
      <c r="F10" s="20">
        <v>0</v>
      </c>
      <c r="G10" s="20">
        <f>SUM(F10*G5*0.25+F10*G6*0.75)</f>
        <v>0</v>
      </c>
      <c r="H10" s="20">
        <v>93</v>
      </c>
      <c r="I10" s="20">
        <f>SUM(H10*I5*0.25+H10*I6*0.75)</f>
        <v>290811</v>
      </c>
      <c r="J10" s="20">
        <v>74</v>
      </c>
      <c r="K10" s="20">
        <f>SUM(J10*K5*0.25+J10*K6*0.75)</f>
        <v>248547.5</v>
      </c>
      <c r="L10" s="20"/>
      <c r="M10" s="20"/>
      <c r="N10" s="20"/>
      <c r="O10" s="20"/>
      <c r="P10" s="20">
        <f>SUM(C10+E10+G10+I10+K10+M10+O10)*0.034</f>
        <v>20857.164000000001</v>
      </c>
      <c r="Q10" s="20">
        <v>634304</v>
      </c>
      <c r="R10" s="21"/>
      <c r="S10" s="20"/>
      <c r="T10" s="20">
        <v>2</v>
      </c>
      <c r="U10" s="20">
        <f>SUM(T10*U5*0.25+T10*U6*0.75)</f>
        <v>1087.5</v>
      </c>
      <c r="V10" s="20">
        <v>74</v>
      </c>
      <c r="W10" s="20">
        <f>SUM(V10*W5*0.25+V10*W6*0.75)</f>
        <v>10286</v>
      </c>
      <c r="X10" s="20">
        <v>74</v>
      </c>
      <c r="Y10" s="22">
        <v>167</v>
      </c>
      <c r="Z10" s="22">
        <f>SUM(Y10*Z6*0.75)</f>
        <v>81412.5</v>
      </c>
      <c r="AA10" s="34">
        <f t="shared" ref="AA10:AA13" si="0">ROUND(Q10+S10+U10+W10+Z10,0)</f>
        <v>727090</v>
      </c>
    </row>
    <row r="11" spans="1:27" x14ac:dyDescent="0.25">
      <c r="A11" s="33" t="s">
        <v>2</v>
      </c>
      <c r="B11" s="20">
        <v>1</v>
      </c>
      <c r="C11" s="20">
        <f>B11*C5*0.25+B11*C6*0.75</f>
        <v>34135</v>
      </c>
      <c r="D11" s="20">
        <v>4</v>
      </c>
      <c r="E11" s="20">
        <f>D11*E5*0.25+D11*E6*0.75</f>
        <v>26635</v>
      </c>
      <c r="F11" s="20">
        <v>0</v>
      </c>
      <c r="G11" s="20">
        <f>SUM(F11*G5*0.25+F11*G6*0.75)</f>
        <v>0</v>
      </c>
      <c r="H11" s="20">
        <v>55</v>
      </c>
      <c r="I11" s="20">
        <f>SUM(H11*I5*0.25+H11*I6*0.75)</f>
        <v>171985</v>
      </c>
      <c r="J11" s="20">
        <v>48</v>
      </c>
      <c r="K11" s="20">
        <f>SUM(J11*K5*0.25+J11*K6*0.75)</f>
        <v>161220</v>
      </c>
      <c r="L11" s="20"/>
      <c r="M11" s="20"/>
      <c r="N11" s="20"/>
      <c r="O11" s="20"/>
      <c r="P11" s="20">
        <f>SUM(C11+E11+G11+I11+K11+M11+O11)*0.034</f>
        <v>13395.150000000001</v>
      </c>
      <c r="Q11" s="20">
        <f>SUM(C11+E11+G11+I11+K11+M11+O11+P11)</f>
        <v>407370.15</v>
      </c>
      <c r="R11" s="21"/>
      <c r="S11" s="20"/>
      <c r="T11" s="20">
        <v>4</v>
      </c>
      <c r="U11" s="20">
        <f>SUM(T11*U5*0.25+T11*U6*0.75)</f>
        <v>2175</v>
      </c>
      <c r="V11" s="20">
        <v>48</v>
      </c>
      <c r="W11" s="20">
        <f>SUM(V11*W5*0.25+V11*W6*0.75)</f>
        <v>6672</v>
      </c>
      <c r="X11" s="20">
        <v>48</v>
      </c>
      <c r="Y11" s="22">
        <v>103</v>
      </c>
      <c r="Z11" s="22">
        <f>SUM(Y11*Z6*0.75)</f>
        <v>50212.5</v>
      </c>
      <c r="AA11" s="34">
        <f t="shared" si="0"/>
        <v>466430</v>
      </c>
    </row>
    <row r="12" spans="1:27" ht="24" x14ac:dyDescent="0.25">
      <c r="A12" s="33" t="s">
        <v>46</v>
      </c>
      <c r="B12" s="20"/>
      <c r="C12" s="20"/>
      <c r="D12" s="20"/>
      <c r="E12" s="20"/>
      <c r="F12" s="20"/>
      <c r="G12" s="20"/>
      <c r="H12" s="20"/>
      <c r="I12" s="20">
        <f>SUM(H12*I5*0.25+H12*I6*0.75)</f>
        <v>0</v>
      </c>
      <c r="J12" s="20"/>
      <c r="K12" s="20">
        <f>SUM(J12*K5*0.25+J12*K6*0.75)</f>
        <v>0</v>
      </c>
      <c r="L12" s="20">
        <v>1</v>
      </c>
      <c r="M12" s="20">
        <f>SUM(L12*M5*0.25+L12*M6*0.75)</f>
        <v>2775</v>
      </c>
      <c r="N12" s="20">
        <v>9</v>
      </c>
      <c r="O12" s="20">
        <f>SUM(N12*O5*0.25+N12*O6*0.75)</f>
        <v>18526.5</v>
      </c>
      <c r="P12" s="20">
        <f>SUM(C12+E12+G12+I12+K12+M12+O12)*0.034</f>
        <v>724.25100000000009</v>
      </c>
      <c r="Q12" s="20">
        <v>22027</v>
      </c>
      <c r="R12" s="21"/>
      <c r="S12" s="20"/>
      <c r="T12" s="20"/>
      <c r="U12" s="20"/>
      <c r="V12" s="20">
        <v>9</v>
      </c>
      <c r="W12" s="20">
        <f>SUM(V12*W5*0.25+V12*W6*0.75)</f>
        <v>1251</v>
      </c>
      <c r="X12" s="20">
        <v>9</v>
      </c>
      <c r="Y12" s="22">
        <v>9</v>
      </c>
      <c r="Z12" s="22">
        <f>SUM(Y12*Z6*0.75)</f>
        <v>4387.5</v>
      </c>
      <c r="AA12" s="34">
        <f t="shared" si="0"/>
        <v>27666</v>
      </c>
    </row>
    <row r="13" spans="1:27" x14ac:dyDescent="0.25">
      <c r="A13" s="35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3"/>
      <c r="T13" s="23"/>
      <c r="U13" s="23"/>
      <c r="V13" s="24"/>
      <c r="W13" s="23"/>
      <c r="X13" s="22"/>
      <c r="Y13" s="22"/>
      <c r="Z13" s="22">
        <v>10005</v>
      </c>
      <c r="AA13" s="34">
        <f t="shared" si="0"/>
        <v>10005</v>
      </c>
    </row>
    <row r="14" spans="1:27" ht="15.75" thickBot="1" x14ac:dyDescent="0.3">
      <c r="A14" s="36" t="s">
        <v>36</v>
      </c>
      <c r="B14" s="37"/>
      <c r="C14" s="37">
        <f>SUM(C9:C13)</f>
        <v>102405</v>
      </c>
      <c r="D14" s="37"/>
      <c r="E14" s="37">
        <f>SUM(E9:E13)</f>
        <v>139833.75</v>
      </c>
      <c r="F14" s="37"/>
      <c r="G14" s="37">
        <f>SUM(G9:G13)</f>
        <v>37053.5</v>
      </c>
      <c r="H14" s="37"/>
      <c r="I14" s="37">
        <f>SUM(I9:I13)</f>
        <v>1019402</v>
      </c>
      <c r="J14" s="37"/>
      <c r="K14" s="37">
        <f>SUM(K9:K13)</f>
        <v>742283.75</v>
      </c>
      <c r="L14" s="37"/>
      <c r="M14" s="37">
        <f>SUM(M9:M13)</f>
        <v>2775</v>
      </c>
      <c r="N14" s="37"/>
      <c r="O14" s="37">
        <f>SUM(O9:O13)</f>
        <v>18526.5</v>
      </c>
      <c r="P14" s="37">
        <f>SUM(P9:P13)</f>
        <v>70117.503000000012</v>
      </c>
      <c r="Q14" s="37">
        <f>SUM(Q9:Q13)</f>
        <v>2132399.088</v>
      </c>
      <c r="R14" s="37"/>
      <c r="S14" s="37"/>
      <c r="T14" s="37"/>
      <c r="U14" s="37">
        <f>SUM(U9:U13)</f>
        <v>4350</v>
      </c>
      <c r="V14" s="37"/>
      <c r="W14" s="37">
        <f>SUM(W9:W13)</f>
        <v>31970</v>
      </c>
      <c r="X14" s="38">
        <f>SUM(X9:X13)</f>
        <v>230</v>
      </c>
      <c r="Y14" s="38">
        <f>SUM(Y9:Y13)</f>
        <v>578</v>
      </c>
      <c r="Z14" s="38">
        <f>SUM(Z9:Z13)</f>
        <v>291780</v>
      </c>
      <c r="AA14" s="39">
        <f>SUM(AA9:AA13)</f>
        <v>2460500</v>
      </c>
    </row>
    <row r="16" spans="1:27" x14ac:dyDescent="0.25">
      <c r="A16" s="42" t="s">
        <v>43</v>
      </c>
    </row>
  </sheetData>
  <mergeCells count="16">
    <mergeCell ref="X7:Y8"/>
    <mergeCell ref="Z7:Z8"/>
    <mergeCell ref="AA7:AA8"/>
    <mergeCell ref="A1:AA1"/>
    <mergeCell ref="C2:AA2"/>
    <mergeCell ref="A3:AA3"/>
    <mergeCell ref="L7:M7"/>
    <mergeCell ref="N7:O7"/>
    <mergeCell ref="Q7:Q8"/>
    <mergeCell ref="R7:U7"/>
    <mergeCell ref="V7:W7"/>
    <mergeCell ref="A7:A8"/>
    <mergeCell ref="D7:E7"/>
    <mergeCell ref="F7:G7"/>
    <mergeCell ref="H7:I7"/>
    <mergeCell ref="J7:K7"/>
  </mergeCells>
  <conditionalFormatting sqref="AA10:AA13">
    <cfRule type="expression" dxfId="1" priority="1">
      <formula>MOD(AA10,1)&lt;&gt;0</formula>
    </cfRule>
  </conditionalFormatting>
  <conditionalFormatting sqref="AA9">
    <cfRule type="expression" dxfId="0" priority="2">
      <formula>MOD(AA9,1)&lt;&gt;0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K. Dimitrova</dc:creator>
  <cp:lastModifiedBy>Kristina K. Dimitrova</cp:lastModifiedBy>
  <cp:lastPrinted>2022-03-28T06:25:42Z</cp:lastPrinted>
  <dcterms:created xsi:type="dcterms:W3CDTF">2021-03-12T06:04:05Z</dcterms:created>
  <dcterms:modified xsi:type="dcterms:W3CDTF">2022-03-28T07:08:56Z</dcterms:modified>
</cp:coreProperties>
</file>